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285" firstSheet="2" activeTab="3"/>
  </bookViews>
  <sheets>
    <sheet name="Valuacion tradicional" sheetId="1" r:id="rId1"/>
    <sheet name="Valuacion Riesgo Neutral" sheetId="2" r:id="rId2"/>
    <sheet name="Valuacion Riesgo Neutral (2)" sheetId="3" r:id="rId3"/>
    <sheet name="Valuacion Riesgo Neutral (3)" sheetId="4" r:id="rId4"/>
  </sheets>
  <definedNames>
    <definedName name="_xlnm.Print_Area" localSheetId="0">'Valuacion tradicional'!$A$5:$E$22</definedName>
  </definedNames>
  <calcPr fullCalcOnLoad="1"/>
</workbook>
</file>

<file path=xl/sharedStrings.xml><?xml version="1.0" encoding="utf-8"?>
<sst xmlns="http://schemas.openxmlformats.org/spreadsheetml/2006/main" count="58" uniqueCount="21">
  <si>
    <r>
      <t>S</t>
    </r>
    <r>
      <rPr>
        <vertAlign val="subscript"/>
        <sz val="10"/>
        <rFont val="Arial"/>
        <family val="2"/>
      </rPr>
      <t>0</t>
    </r>
  </si>
  <si>
    <r>
      <t>S</t>
    </r>
    <r>
      <rPr>
        <vertAlign val="subscript"/>
        <sz val="10"/>
        <rFont val="Arial"/>
        <family val="2"/>
      </rPr>
      <t>1</t>
    </r>
  </si>
  <si>
    <t>p =</t>
  </si>
  <si>
    <t xml:space="preserve">1-p = </t>
  </si>
  <si>
    <t>Media</t>
  </si>
  <si>
    <t>Probabilidades</t>
  </si>
  <si>
    <t>METODO BINOMIAL</t>
  </si>
  <si>
    <t>T=0</t>
  </si>
  <si>
    <t>T=1</t>
  </si>
  <si>
    <t>Opcion A</t>
  </si>
  <si>
    <t>Tasa libre de riesgo</t>
  </si>
  <si>
    <t>Tasa de descuento</t>
  </si>
  <si>
    <t>Opcion B</t>
  </si>
  <si>
    <t>Max [S-K,0]</t>
  </si>
  <si>
    <t>Derecho a comprar una acción al precio de $ 100, con un periodo de vencimiento</t>
  </si>
  <si>
    <t>VALOR DEL CALL</t>
  </si>
  <si>
    <t>K</t>
  </si>
  <si>
    <t>T=2</t>
  </si>
  <si>
    <t>T=3</t>
  </si>
  <si>
    <r>
      <t>S</t>
    </r>
    <r>
      <rPr>
        <vertAlign val="subscript"/>
        <sz val="10"/>
        <rFont val="Arial"/>
        <family val="2"/>
      </rPr>
      <t>2</t>
    </r>
  </si>
  <si>
    <r>
      <t>S</t>
    </r>
    <r>
      <rPr>
        <vertAlign val="sub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</si>
</sst>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Äñ÷&quot;;\-#,##0\ &quot;Äñ÷&quot;"/>
    <numFmt numFmtId="165" formatCode="#,##0\ &quot;Äñ÷&quot;;[Red]\-#,##0\ &quot;Äñ÷&quot;"/>
    <numFmt numFmtId="166" formatCode="#,##0.00\ &quot;Äñ÷&quot;;\-#,##0.00\ &quot;Äñ÷&quot;"/>
    <numFmt numFmtId="167" formatCode="#,##0.00\ &quot;Äñ÷&quot;;[Red]\-#,##0.00\ &quot;Äñ÷&quot;"/>
    <numFmt numFmtId="168" formatCode="_-* #,##0\ &quot;Äñ÷&quot;_-;\-* #,##0\ &quot;Äñ÷&quot;_-;_-* &quot;-&quot;\ &quot;Äñ÷&quot;_-;_-@_-"/>
    <numFmt numFmtId="169" formatCode="_-* #,##0\ _Ä_ñ_÷_-;\-* #,##0\ _Ä_ñ_÷_-;_-* &quot;-&quot;\ _Ä_ñ_÷_-;_-@_-"/>
    <numFmt numFmtId="170" formatCode="_-* #,##0.00\ &quot;Äñ÷&quot;_-;\-* #,##0.00\ &quot;Äñ÷&quot;_-;_-* &quot;-&quot;??\ &quot;Äñ÷&quot;_-;_-@_-"/>
    <numFmt numFmtId="171" formatCode="_-* #,##0.00\ _Ä_ñ_÷_-;\-* #,##0.00\ _Ä_ñ_÷_-;_-* &quot;-&quot;??\ _Ä_ñ_÷_-;_-@_-"/>
    <numFmt numFmtId="172" formatCode="0.000%"/>
    <numFmt numFmtId="173" formatCode="0.0000"/>
    <numFmt numFmtId="174" formatCode="0.0%"/>
    <numFmt numFmtId="175" formatCode="0.0"/>
    <numFmt numFmtId="176" formatCode="0.000"/>
    <numFmt numFmtId="177" formatCode="0.0000000"/>
    <numFmt numFmtId="178" formatCode="0.000000"/>
    <numFmt numFmtId="179" formatCode="0.000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$&quot;#,##0"/>
    <numFmt numFmtId="183" formatCode="&quot;$&quot;#,##0.0"/>
    <numFmt numFmtId="184" formatCode="&quot;$&quot;#,##0.00"/>
    <numFmt numFmtId="185" formatCode="&quot;$&quot;#,##0.000"/>
    <numFmt numFmtId="186" formatCode="&quot;$&quot;#,##0.0000"/>
    <numFmt numFmtId="187" formatCode="&quot;$&quot;#,##0.00000"/>
    <numFmt numFmtId="188" formatCode="&quot;$&quot;#,##0.00000_);\(&quot;$&quot;#,##0.00000\)"/>
    <numFmt numFmtId="189" formatCode="_(&quot;$&quot;* #,##0.000_);_(&quot;$&quot;* \(#,##0.000\);_(&quot;$&quot;* &quot;-&quot;??_);_(@_)"/>
    <numFmt numFmtId="190" formatCode="_(&quot;$&quot;* #,##0.0000_);_(&quot;$&quot;* \(#,##0.0000\);_(&quot;$&quot;* &quot;-&quot;??_);_(@_)"/>
  </numFmts>
  <fonts count="4">
    <font>
      <sz val="10"/>
      <name val="Arial"/>
      <family val="0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0" fontId="0" fillId="0" borderId="0" xfId="19" applyNumberForma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9" fontId="0" fillId="0" borderId="0" xfId="19" applyAlignment="1">
      <alignment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9" fontId="0" fillId="0" borderId="0" xfId="19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0" fontId="0" fillId="0" borderId="0" xfId="19" applyNumberFormat="1" applyAlignment="1">
      <alignment/>
    </xf>
    <xf numFmtId="9" fontId="0" fillId="0" borderId="0" xfId="0" applyNumberFormat="1" applyAlignment="1">
      <alignment horizontal="right"/>
    </xf>
    <xf numFmtId="175" fontId="0" fillId="0" borderId="1" xfId="0" applyNumberFormat="1" applyBorder="1" applyAlignment="1">
      <alignment horizontal="center"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10" fontId="0" fillId="0" borderId="0" xfId="19" applyNumberFormat="1" applyAlignment="1">
      <alignment horizontal="center"/>
    </xf>
    <xf numFmtId="175" fontId="0" fillId="0" borderId="1" xfId="0" applyNumberFormat="1" applyBorder="1" applyAlignment="1">
      <alignment/>
    </xf>
    <xf numFmtId="10" fontId="0" fillId="0" borderId="0" xfId="19" applyNumberFormat="1" applyAlignment="1">
      <alignment horizontal="center"/>
    </xf>
    <xf numFmtId="1" fontId="0" fillId="0" borderId="0" xfId="0" applyNumberFormat="1" applyAlignment="1">
      <alignment horizontal="right"/>
    </xf>
    <xf numFmtId="9" fontId="0" fillId="0" borderId="1" xfId="19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571500</xdr:colOff>
      <xdr:row>10</xdr:row>
      <xdr:rowOff>114300</xdr:rowOff>
    </xdr:from>
    <xdr:to>
      <xdr:col>3</xdr:col>
      <xdr:colOff>266700</xdr:colOff>
      <xdr:row>12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2657475" y="1762125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12</xdr:row>
      <xdr:rowOff>76200</xdr:rowOff>
    </xdr:from>
    <xdr:to>
      <xdr:col>3</xdr:col>
      <xdr:colOff>285750</xdr:colOff>
      <xdr:row>14</xdr:row>
      <xdr:rowOff>57150</xdr:rowOff>
    </xdr:to>
    <xdr:sp>
      <xdr:nvSpPr>
        <xdr:cNvPr id="2" name="Line 2"/>
        <xdr:cNvSpPr>
          <a:spLocks/>
        </xdr:cNvSpPr>
      </xdr:nvSpPr>
      <xdr:spPr>
        <a:xfrm>
          <a:off x="2647950" y="2047875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10</xdr:row>
      <xdr:rowOff>104775</xdr:rowOff>
    </xdr:from>
    <xdr:to>
      <xdr:col>3</xdr:col>
      <xdr:colOff>238125</xdr:colOff>
      <xdr:row>12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2857500" y="1790700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47625</xdr:rowOff>
    </xdr:from>
    <xdr:to>
      <xdr:col>3</xdr:col>
      <xdr:colOff>266700</xdr:colOff>
      <xdr:row>14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00" y="2057400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10</xdr:row>
      <xdr:rowOff>104775</xdr:rowOff>
    </xdr:from>
    <xdr:to>
      <xdr:col>3</xdr:col>
      <xdr:colOff>238125</xdr:colOff>
      <xdr:row>12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2857500" y="1790700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47625</xdr:rowOff>
    </xdr:from>
    <xdr:to>
      <xdr:col>3</xdr:col>
      <xdr:colOff>266700</xdr:colOff>
      <xdr:row>14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00" y="2057400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8</xdr:row>
      <xdr:rowOff>123825</xdr:rowOff>
    </xdr:from>
    <xdr:to>
      <xdr:col>4</xdr:col>
      <xdr:colOff>209550</xdr:colOff>
      <xdr:row>10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3590925" y="1485900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10</xdr:row>
      <xdr:rowOff>66675</xdr:rowOff>
    </xdr:from>
    <xdr:to>
      <xdr:col>4</xdr:col>
      <xdr:colOff>238125</xdr:colOff>
      <xdr:row>12</xdr:row>
      <xdr:rowOff>47625</xdr:rowOff>
    </xdr:to>
    <xdr:sp>
      <xdr:nvSpPr>
        <xdr:cNvPr id="4" name="Line 4"/>
        <xdr:cNvSpPr>
          <a:spLocks/>
        </xdr:cNvSpPr>
      </xdr:nvSpPr>
      <xdr:spPr>
        <a:xfrm>
          <a:off x="3590925" y="1752600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12</xdr:row>
      <xdr:rowOff>142875</xdr:rowOff>
    </xdr:from>
    <xdr:to>
      <xdr:col>4</xdr:col>
      <xdr:colOff>209550</xdr:colOff>
      <xdr:row>14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3590925" y="2152650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85725</xdr:rowOff>
    </xdr:from>
    <xdr:to>
      <xdr:col>4</xdr:col>
      <xdr:colOff>238125</xdr:colOff>
      <xdr:row>16</xdr:row>
      <xdr:rowOff>66675</xdr:rowOff>
    </xdr:to>
    <xdr:sp>
      <xdr:nvSpPr>
        <xdr:cNvPr id="6" name="Line 6"/>
        <xdr:cNvSpPr>
          <a:spLocks/>
        </xdr:cNvSpPr>
      </xdr:nvSpPr>
      <xdr:spPr>
        <a:xfrm>
          <a:off x="3590925" y="2419350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10</xdr:row>
      <xdr:rowOff>104775</xdr:rowOff>
    </xdr:from>
    <xdr:to>
      <xdr:col>3</xdr:col>
      <xdr:colOff>238125</xdr:colOff>
      <xdr:row>12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2857500" y="1790700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47625</xdr:rowOff>
    </xdr:from>
    <xdr:to>
      <xdr:col>3</xdr:col>
      <xdr:colOff>266700</xdr:colOff>
      <xdr:row>14</xdr:row>
      <xdr:rowOff>28575</xdr:rowOff>
    </xdr:to>
    <xdr:sp>
      <xdr:nvSpPr>
        <xdr:cNvPr id="2" name="Line 2"/>
        <xdr:cNvSpPr>
          <a:spLocks/>
        </xdr:cNvSpPr>
      </xdr:nvSpPr>
      <xdr:spPr>
        <a:xfrm>
          <a:off x="2857500" y="2057400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8</xdr:row>
      <xdr:rowOff>123825</xdr:rowOff>
    </xdr:from>
    <xdr:to>
      <xdr:col>4</xdr:col>
      <xdr:colOff>209550</xdr:colOff>
      <xdr:row>10</xdr:row>
      <xdr:rowOff>76200</xdr:rowOff>
    </xdr:to>
    <xdr:sp>
      <xdr:nvSpPr>
        <xdr:cNvPr id="3" name="Line 3"/>
        <xdr:cNvSpPr>
          <a:spLocks/>
        </xdr:cNvSpPr>
      </xdr:nvSpPr>
      <xdr:spPr>
        <a:xfrm flipV="1">
          <a:off x="3590925" y="1485900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10</xdr:row>
      <xdr:rowOff>66675</xdr:rowOff>
    </xdr:from>
    <xdr:to>
      <xdr:col>4</xdr:col>
      <xdr:colOff>238125</xdr:colOff>
      <xdr:row>12</xdr:row>
      <xdr:rowOff>47625</xdr:rowOff>
    </xdr:to>
    <xdr:sp>
      <xdr:nvSpPr>
        <xdr:cNvPr id="4" name="Line 4"/>
        <xdr:cNvSpPr>
          <a:spLocks/>
        </xdr:cNvSpPr>
      </xdr:nvSpPr>
      <xdr:spPr>
        <a:xfrm>
          <a:off x="3590925" y="1752600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12</xdr:row>
      <xdr:rowOff>142875</xdr:rowOff>
    </xdr:from>
    <xdr:to>
      <xdr:col>4</xdr:col>
      <xdr:colOff>209550</xdr:colOff>
      <xdr:row>14</xdr:row>
      <xdr:rowOff>95250</xdr:rowOff>
    </xdr:to>
    <xdr:sp>
      <xdr:nvSpPr>
        <xdr:cNvPr id="5" name="Line 5"/>
        <xdr:cNvSpPr>
          <a:spLocks/>
        </xdr:cNvSpPr>
      </xdr:nvSpPr>
      <xdr:spPr>
        <a:xfrm flipV="1">
          <a:off x="3590925" y="2152650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14</xdr:row>
      <xdr:rowOff>85725</xdr:rowOff>
    </xdr:from>
    <xdr:to>
      <xdr:col>4</xdr:col>
      <xdr:colOff>238125</xdr:colOff>
      <xdr:row>16</xdr:row>
      <xdr:rowOff>66675</xdr:rowOff>
    </xdr:to>
    <xdr:sp>
      <xdr:nvSpPr>
        <xdr:cNvPr id="6" name="Line 6"/>
        <xdr:cNvSpPr>
          <a:spLocks/>
        </xdr:cNvSpPr>
      </xdr:nvSpPr>
      <xdr:spPr>
        <a:xfrm>
          <a:off x="3590925" y="2419350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10</xdr:row>
      <xdr:rowOff>133350</xdr:rowOff>
    </xdr:from>
    <xdr:to>
      <xdr:col>5</xdr:col>
      <xdr:colOff>228600</xdr:colOff>
      <xdr:row>12</xdr:row>
      <xdr:rowOff>85725</xdr:rowOff>
    </xdr:to>
    <xdr:sp>
      <xdr:nvSpPr>
        <xdr:cNvPr id="7" name="Line 9"/>
        <xdr:cNvSpPr>
          <a:spLocks/>
        </xdr:cNvSpPr>
      </xdr:nvSpPr>
      <xdr:spPr>
        <a:xfrm flipV="1">
          <a:off x="4371975" y="1819275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12</xdr:row>
      <xdr:rowOff>76200</xdr:rowOff>
    </xdr:from>
    <xdr:to>
      <xdr:col>5</xdr:col>
      <xdr:colOff>257175</xdr:colOff>
      <xdr:row>14</xdr:row>
      <xdr:rowOff>57150</xdr:rowOff>
    </xdr:to>
    <xdr:sp>
      <xdr:nvSpPr>
        <xdr:cNvPr id="8" name="Line 10"/>
        <xdr:cNvSpPr>
          <a:spLocks/>
        </xdr:cNvSpPr>
      </xdr:nvSpPr>
      <xdr:spPr>
        <a:xfrm>
          <a:off x="4371975" y="2085975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6</xdr:row>
      <xdr:rowOff>123825</xdr:rowOff>
    </xdr:from>
    <xdr:to>
      <xdr:col>5</xdr:col>
      <xdr:colOff>228600</xdr:colOff>
      <xdr:row>8</xdr:row>
      <xdr:rowOff>76200</xdr:rowOff>
    </xdr:to>
    <xdr:sp>
      <xdr:nvSpPr>
        <xdr:cNvPr id="9" name="Line 11"/>
        <xdr:cNvSpPr>
          <a:spLocks/>
        </xdr:cNvSpPr>
      </xdr:nvSpPr>
      <xdr:spPr>
        <a:xfrm flipV="1">
          <a:off x="4371975" y="1162050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8</xdr:row>
      <xdr:rowOff>66675</xdr:rowOff>
    </xdr:from>
    <xdr:to>
      <xdr:col>5</xdr:col>
      <xdr:colOff>257175</xdr:colOff>
      <xdr:row>10</xdr:row>
      <xdr:rowOff>47625</xdr:rowOff>
    </xdr:to>
    <xdr:sp>
      <xdr:nvSpPr>
        <xdr:cNvPr id="10" name="Line 12"/>
        <xdr:cNvSpPr>
          <a:spLocks/>
        </xdr:cNvSpPr>
      </xdr:nvSpPr>
      <xdr:spPr>
        <a:xfrm>
          <a:off x="4371975" y="1428750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14</xdr:row>
      <xdr:rowOff>152400</xdr:rowOff>
    </xdr:from>
    <xdr:to>
      <xdr:col>5</xdr:col>
      <xdr:colOff>209550</xdr:colOff>
      <xdr:row>16</xdr:row>
      <xdr:rowOff>104775</xdr:rowOff>
    </xdr:to>
    <xdr:sp>
      <xdr:nvSpPr>
        <xdr:cNvPr id="11" name="Line 13"/>
        <xdr:cNvSpPr>
          <a:spLocks/>
        </xdr:cNvSpPr>
      </xdr:nvSpPr>
      <xdr:spPr>
        <a:xfrm flipV="1">
          <a:off x="4352925" y="2486025"/>
          <a:ext cx="4572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16</xdr:row>
      <xdr:rowOff>95250</xdr:rowOff>
    </xdr:from>
    <xdr:to>
      <xdr:col>5</xdr:col>
      <xdr:colOff>238125</xdr:colOff>
      <xdr:row>18</xdr:row>
      <xdr:rowOff>76200</xdr:rowOff>
    </xdr:to>
    <xdr:sp>
      <xdr:nvSpPr>
        <xdr:cNvPr id="12" name="Line 14"/>
        <xdr:cNvSpPr>
          <a:spLocks/>
        </xdr:cNvSpPr>
      </xdr:nvSpPr>
      <xdr:spPr>
        <a:xfrm>
          <a:off x="4352925" y="2752725"/>
          <a:ext cx="4857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showGridLines="0" workbookViewId="0" topLeftCell="A1">
      <selection activeCell="B11" sqref="B11"/>
    </sheetView>
  </sheetViews>
  <sheetFormatPr defaultColWidth="9.140625" defaultRowHeight="12.75"/>
  <cols>
    <col min="1" max="1" width="19.8515625" style="0" customWidth="1"/>
    <col min="2" max="16384" width="11.421875" style="0" customWidth="1"/>
  </cols>
  <sheetData>
    <row r="2" ht="15">
      <c r="A2" s="7" t="s">
        <v>6</v>
      </c>
    </row>
    <row r="4" spans="1:5" ht="12.75">
      <c r="A4" t="s">
        <v>14</v>
      </c>
      <c r="C4" s="1"/>
      <c r="D4" s="1"/>
      <c r="E4" s="1"/>
    </row>
    <row r="5" spans="1:5" ht="12.75">
      <c r="A5" s="5"/>
      <c r="D5" s="1"/>
      <c r="E5" s="1"/>
    </row>
    <row r="6" spans="1:3" ht="12.75">
      <c r="A6" s="5" t="s">
        <v>5</v>
      </c>
      <c r="C6" s="1"/>
    </row>
    <row r="7" spans="1:3" ht="12.75">
      <c r="A7" s="1" t="s">
        <v>2</v>
      </c>
      <c r="B7" s="6">
        <v>0.428</v>
      </c>
      <c r="C7" s="14"/>
    </row>
    <row r="8" spans="1:5" ht="12.75">
      <c r="A8" s="1" t="s">
        <v>3</v>
      </c>
      <c r="B8" s="6">
        <f>1-B7</f>
        <v>0.5720000000000001</v>
      </c>
      <c r="C8" s="6"/>
      <c r="D8" s="1"/>
      <c r="E8" s="2"/>
    </row>
    <row r="9" spans="1:5" ht="12.75">
      <c r="A9" s="1"/>
      <c r="B9" s="6"/>
      <c r="C9" s="6"/>
      <c r="D9" s="1"/>
      <c r="E9" s="2"/>
    </row>
    <row r="10" spans="3:5" ht="12.75">
      <c r="C10" s="1" t="s">
        <v>7</v>
      </c>
      <c r="D10" s="1" t="s">
        <v>8</v>
      </c>
      <c r="E10" t="s">
        <v>13</v>
      </c>
    </row>
    <row r="11" spans="4:5" ht="12.75">
      <c r="D11" s="11">
        <v>130</v>
      </c>
      <c r="E11" s="11">
        <v>30</v>
      </c>
    </row>
    <row r="12" spans="3:5" ht="12.75">
      <c r="C12" s="11"/>
      <c r="D12" s="12"/>
      <c r="E12" s="11"/>
    </row>
    <row r="13" spans="1:5" ht="12.75">
      <c r="A13" s="5"/>
      <c r="C13" s="2">
        <f>+D19/(1+B16)</f>
        <v>99.98181818181818</v>
      </c>
      <c r="D13" s="11"/>
      <c r="E13" s="11"/>
    </row>
    <row r="14" spans="1:5" ht="12.75">
      <c r="A14" s="1"/>
      <c r="B14" s="3"/>
      <c r="C14" s="11"/>
      <c r="D14" s="11"/>
      <c r="E14" s="11"/>
    </row>
    <row r="15" spans="1:5" ht="12.75">
      <c r="A15" s="16" t="s">
        <v>10</v>
      </c>
      <c r="B15" s="3">
        <v>0.05</v>
      </c>
      <c r="C15" s="11"/>
      <c r="D15" s="11">
        <v>95</v>
      </c>
      <c r="E15" s="11">
        <v>0</v>
      </c>
    </row>
    <row r="16" spans="1:4" ht="12.75">
      <c r="A16" s="16" t="s">
        <v>11</v>
      </c>
      <c r="B16" s="3">
        <v>0.1</v>
      </c>
      <c r="C16" s="1"/>
      <c r="D16" s="1"/>
    </row>
    <row r="17" spans="3:5" ht="12.75">
      <c r="C17" s="1"/>
      <c r="D17" s="1"/>
      <c r="E17" s="2"/>
    </row>
    <row r="18" spans="3:5" ht="12.75">
      <c r="C18" s="1"/>
      <c r="D18" s="1"/>
      <c r="E18" s="1"/>
    </row>
    <row r="19" spans="3:5" ht="12.75">
      <c r="C19" s="4" t="s">
        <v>4</v>
      </c>
      <c r="D19" s="15">
        <f>+D11*B7+D15*B8</f>
        <v>109.98</v>
      </c>
      <c r="E19" s="4"/>
    </row>
    <row r="22" spans="1:2" ht="12.75">
      <c r="A22" t="s">
        <v>9</v>
      </c>
      <c r="B22" s="17">
        <f>+B7*E11/(1+B16)</f>
        <v>11.672727272727272</v>
      </c>
    </row>
    <row r="23" spans="1:2" ht="12.75">
      <c r="A23" t="s">
        <v>12</v>
      </c>
      <c r="B23" s="17">
        <f>+'Valuacion Riesgo Neutral'!E11*'Valuacion Riesgo Neutral'!B7/(1+'Valuacion tradicional'!B15)</f>
        <v>8.147680890538036</v>
      </c>
    </row>
    <row r="25" ht="12.75">
      <c r="B25" s="8"/>
    </row>
    <row r="26" ht="12.75">
      <c r="B26" s="13"/>
    </row>
    <row r="27" ht="12.75">
      <c r="B27" s="8"/>
    </row>
    <row r="28" ht="12.75">
      <c r="B28" s="8"/>
    </row>
  </sheetData>
  <printOptions/>
  <pageMargins left="0.92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showGridLines="0" workbookViewId="0" topLeftCell="A1">
      <selection activeCell="A12" sqref="A12"/>
    </sheetView>
  </sheetViews>
  <sheetFormatPr defaultColWidth="9.140625" defaultRowHeight="12.75"/>
  <cols>
    <col min="1" max="1" width="23.28125" style="0" customWidth="1"/>
    <col min="2" max="16384" width="11.421875" style="0" customWidth="1"/>
  </cols>
  <sheetData>
    <row r="2" ht="15">
      <c r="A2" s="7" t="s">
        <v>6</v>
      </c>
    </row>
    <row r="4" spans="3:5" ht="15.75">
      <c r="C4" s="1" t="s">
        <v>0</v>
      </c>
      <c r="D4" s="1" t="s">
        <v>1</v>
      </c>
      <c r="E4" s="1"/>
    </row>
    <row r="6" ht="12.75">
      <c r="A6" s="5" t="s">
        <v>5</v>
      </c>
    </row>
    <row r="7" spans="1:2" ht="12.75">
      <c r="A7" s="1" t="s">
        <v>2</v>
      </c>
      <c r="B7" s="9">
        <f>+(C13*(1+B15)-D15)/(D11-D15)</f>
        <v>0.28516883116883124</v>
      </c>
    </row>
    <row r="8" spans="1:5" ht="12.75">
      <c r="A8" s="1" t="s">
        <v>3</v>
      </c>
      <c r="B8" s="9">
        <f>1-B7</f>
        <v>0.7148311688311688</v>
      </c>
      <c r="C8" s="1"/>
      <c r="D8" s="1"/>
      <c r="E8" s="2"/>
    </row>
    <row r="9" spans="1:5" ht="12.75">
      <c r="A9" s="1"/>
      <c r="B9" s="9"/>
      <c r="C9" s="1"/>
      <c r="D9" s="1"/>
      <c r="E9" s="2"/>
    </row>
    <row r="10" spans="3:4" ht="12.75">
      <c r="C10" s="1" t="s">
        <v>7</v>
      </c>
      <c r="D10" s="1" t="s">
        <v>8</v>
      </c>
    </row>
    <row r="11" spans="3:5" ht="12.75">
      <c r="C11" s="1"/>
      <c r="D11" s="1">
        <f>+'Valuacion tradicional'!D11</f>
        <v>130</v>
      </c>
      <c r="E11" s="11">
        <f>+'Valuacion tradicional'!E11</f>
        <v>30</v>
      </c>
    </row>
    <row r="12" spans="3:5" ht="12.75">
      <c r="C12" s="1"/>
      <c r="E12" s="2"/>
    </row>
    <row r="13" spans="1:5" ht="12.75">
      <c r="A13" s="5"/>
      <c r="C13" s="11">
        <f>+'Valuacion tradicional'!C13</f>
        <v>99.98181818181818</v>
      </c>
      <c r="D13" s="1"/>
      <c r="E13" s="2"/>
    </row>
    <row r="14" spans="1:5" ht="12.75">
      <c r="A14" s="1"/>
      <c r="B14" s="3"/>
      <c r="C14" s="1"/>
      <c r="D14" s="1"/>
      <c r="E14" s="2"/>
    </row>
    <row r="15" spans="1:5" ht="12.75">
      <c r="A15" s="16" t="s">
        <v>10</v>
      </c>
      <c r="B15" s="3">
        <v>0.05</v>
      </c>
      <c r="C15" s="1"/>
      <c r="D15" s="1">
        <f>+'Valuacion tradicional'!D15</f>
        <v>95</v>
      </c>
      <c r="E15" s="2"/>
    </row>
    <row r="16" spans="1:4" ht="12.75">
      <c r="A16" s="16" t="s">
        <v>11</v>
      </c>
      <c r="B16" s="3">
        <v>0.1</v>
      </c>
      <c r="C16" s="1"/>
      <c r="D16" s="1"/>
    </row>
    <row r="17" spans="3:5" ht="12.75">
      <c r="C17" s="1"/>
      <c r="D17" s="1"/>
      <c r="E17" s="2"/>
    </row>
    <row r="18" spans="3:5" ht="12.75">
      <c r="C18" s="1"/>
      <c r="D18" s="1"/>
      <c r="E18" s="1"/>
    </row>
    <row r="19" spans="3:5" ht="12.75">
      <c r="C19" s="4" t="s">
        <v>4</v>
      </c>
      <c r="D19" s="15">
        <f>+D11*B7+D15*B8</f>
        <v>104.98090909090911</v>
      </c>
      <c r="E19" s="4"/>
    </row>
    <row r="22" ht="12.75">
      <c r="B22" s="10"/>
    </row>
    <row r="24" ht="12.75">
      <c r="B24" s="8"/>
    </row>
    <row r="25" ht="12.75">
      <c r="B25" s="8"/>
    </row>
    <row r="26" ht="12.75">
      <c r="B26" s="8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6"/>
  <sheetViews>
    <sheetView showGridLines="0" workbookViewId="0" topLeftCell="A3">
      <selection activeCell="F9" sqref="F9"/>
    </sheetView>
  </sheetViews>
  <sheetFormatPr defaultColWidth="9.140625" defaultRowHeight="12.75"/>
  <cols>
    <col min="1" max="1" width="23.28125" style="0" customWidth="1"/>
    <col min="2" max="5" width="11.421875" style="0" customWidth="1"/>
    <col min="6" max="6" width="8.421875" style="0" customWidth="1"/>
    <col min="7" max="16384" width="11.421875" style="0" customWidth="1"/>
  </cols>
  <sheetData>
    <row r="2" ht="15">
      <c r="A2" s="7" t="s">
        <v>6</v>
      </c>
    </row>
    <row r="4" spans="1:7" ht="15.75">
      <c r="A4" t="s">
        <v>16</v>
      </c>
      <c r="B4">
        <v>120</v>
      </c>
      <c r="C4" s="1" t="s">
        <v>0</v>
      </c>
      <c r="D4" s="1" t="s">
        <v>1</v>
      </c>
      <c r="E4" s="1"/>
      <c r="F4" s="1"/>
      <c r="G4" s="1"/>
    </row>
    <row r="6" ht="12.75">
      <c r="A6" s="5" t="s">
        <v>5</v>
      </c>
    </row>
    <row r="7" spans="1:4" ht="12.75">
      <c r="A7" s="1" t="s">
        <v>2</v>
      </c>
      <c r="B7" s="9">
        <f>+(C13*(1+B15)-D15)/(D11-D15)</f>
        <v>0.28516883116883124</v>
      </c>
      <c r="C7" s="1" t="s">
        <v>7</v>
      </c>
      <c r="D7" s="1" t="s">
        <v>8</v>
      </c>
    </row>
    <row r="8" spans="1:7" ht="12.75">
      <c r="A8" s="1" t="s">
        <v>3</v>
      </c>
      <c r="B8" s="9">
        <f>1-B7</f>
        <v>0.7148311688311688</v>
      </c>
      <c r="C8" s="1"/>
      <c r="D8" s="1"/>
      <c r="E8" s="1"/>
      <c r="F8" s="1"/>
      <c r="G8" t="s">
        <v>13</v>
      </c>
    </row>
    <row r="9" spans="1:8" ht="12.75">
      <c r="A9" s="1"/>
      <c r="B9" s="9"/>
      <c r="C9" s="1"/>
      <c r="D9" s="1"/>
      <c r="E9" s="2">
        <f>+D11*1.3</f>
        <v>169</v>
      </c>
      <c r="F9" s="18">
        <f>+B7*B7</f>
        <v>0.08132126227019737</v>
      </c>
      <c r="G9" s="2">
        <f>+MAX(E9-$B$4,0)*F9</f>
        <v>3.9847418512396713</v>
      </c>
      <c r="H9" s="11"/>
    </row>
    <row r="10" spans="5:6" ht="12.75">
      <c r="E10" s="2"/>
      <c r="F10" s="18"/>
    </row>
    <row r="11" spans="3:6" ht="12.75">
      <c r="C11" s="1"/>
      <c r="D11" s="1">
        <f>+'Valuacion tradicional'!D11</f>
        <v>130</v>
      </c>
      <c r="E11" s="2"/>
      <c r="F11" s="18"/>
    </row>
    <row r="12" spans="3:7" ht="12.75">
      <c r="C12" s="1"/>
      <c r="E12" s="8"/>
      <c r="F12" s="13"/>
      <c r="G12" s="2"/>
    </row>
    <row r="13" spans="1:7" ht="12.75">
      <c r="A13" s="5"/>
      <c r="C13" s="11">
        <f>+'Valuacion tradicional'!C13</f>
        <v>99.98181818181818</v>
      </c>
      <c r="D13" s="1"/>
      <c r="E13" s="2">
        <f>+D11*0.95</f>
        <v>123.5</v>
      </c>
      <c r="F13" s="18">
        <f>+B7*2*B8</f>
        <v>0.40769513779726774</v>
      </c>
      <c r="G13" s="2">
        <f>+MAX(E13-$B$4,0)*F13</f>
        <v>1.426932982290437</v>
      </c>
    </row>
    <row r="14" spans="1:7" ht="12.75">
      <c r="A14" s="1"/>
      <c r="B14" s="3"/>
      <c r="C14" s="1"/>
      <c r="D14" s="1"/>
      <c r="E14" s="2"/>
      <c r="F14" s="18"/>
      <c r="G14" s="2"/>
    </row>
    <row r="15" spans="1:7" ht="12.75">
      <c r="A15" s="16" t="s">
        <v>10</v>
      </c>
      <c r="B15" s="3">
        <v>0.05</v>
      </c>
      <c r="C15" s="1"/>
      <c r="D15" s="1">
        <f>+'Valuacion tradicional'!D15</f>
        <v>95</v>
      </c>
      <c r="E15" s="2"/>
      <c r="F15" s="18"/>
      <c r="G15" s="2"/>
    </row>
    <row r="16" spans="1:6" ht="12.75">
      <c r="A16" s="16" t="s">
        <v>11</v>
      </c>
      <c r="B16" s="3">
        <v>0.1</v>
      </c>
      <c r="C16" s="1"/>
      <c r="D16" s="1"/>
      <c r="E16" s="2"/>
      <c r="F16" s="18"/>
    </row>
    <row r="17" spans="3:7" ht="12.75">
      <c r="C17" s="1"/>
      <c r="D17" s="1"/>
      <c r="E17" s="2">
        <f>+D15*0.95</f>
        <v>90.25</v>
      </c>
      <c r="F17" s="18">
        <f>+B8*B8</f>
        <v>0.510983599932535</v>
      </c>
      <c r="G17" s="2">
        <f>+MAX(E17-$B$4,0)*F17</f>
        <v>0</v>
      </c>
    </row>
    <row r="18" spans="3:7" ht="12.75">
      <c r="C18" s="1"/>
      <c r="D18" s="1"/>
      <c r="E18" s="1"/>
      <c r="F18" s="1"/>
      <c r="G18" s="1"/>
    </row>
    <row r="19" spans="3:7" ht="12.75">
      <c r="C19" s="4" t="s">
        <v>4</v>
      </c>
      <c r="D19" s="15">
        <f>+D11*B7+D15*B8</f>
        <v>104.98090909090911</v>
      </c>
      <c r="E19" s="15">
        <f>+SUMPRODUCT(E9:E17,F9:F17)</f>
        <v>110.2099127355372</v>
      </c>
      <c r="F19" s="15"/>
      <c r="G19" s="19">
        <f>SUM(G9:G17)</f>
        <v>5.411674833530109</v>
      </c>
    </row>
    <row r="22" spans="1:2" ht="12.75">
      <c r="A22" t="s">
        <v>15</v>
      </c>
      <c r="B22" s="10">
        <f>+G19/(1+B15)^2</f>
        <v>4.908548601841368</v>
      </c>
    </row>
    <row r="24" ht="12.75">
      <c r="B24" s="8"/>
    </row>
    <row r="25" ht="12.75">
      <c r="B25" s="8"/>
    </row>
    <row r="26" ht="12.75">
      <c r="B26" s="8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23.28125" style="0" customWidth="1"/>
    <col min="2" max="5" width="11.421875" style="0" customWidth="1"/>
    <col min="6" max="6" width="11.421875" style="1" customWidth="1"/>
    <col min="7" max="7" width="11.421875" style="0" customWidth="1"/>
    <col min="8" max="8" width="11.57421875" style="0" customWidth="1"/>
    <col min="9" max="16384" width="11.421875" style="0" customWidth="1"/>
  </cols>
  <sheetData>
    <row r="2" ht="15">
      <c r="A2" s="7" t="s">
        <v>6</v>
      </c>
    </row>
    <row r="4" spans="1:9" ht="15.75">
      <c r="A4" t="s">
        <v>16</v>
      </c>
      <c r="B4">
        <v>120</v>
      </c>
      <c r="C4" s="1" t="s">
        <v>0</v>
      </c>
      <c r="D4" s="1" t="s">
        <v>1</v>
      </c>
      <c r="E4" s="1" t="s">
        <v>19</v>
      </c>
      <c r="F4" s="1" t="s">
        <v>20</v>
      </c>
      <c r="G4" s="1"/>
      <c r="H4" s="1"/>
      <c r="I4" s="1"/>
    </row>
    <row r="5" spans="3:6" ht="12.75">
      <c r="C5" s="1" t="s">
        <v>7</v>
      </c>
      <c r="D5" s="1" t="s">
        <v>8</v>
      </c>
      <c r="E5" s="1" t="s">
        <v>17</v>
      </c>
      <c r="F5" s="1" t="s">
        <v>18</v>
      </c>
    </row>
    <row r="6" spans="1:8" ht="12.75">
      <c r="A6" s="5" t="s">
        <v>5</v>
      </c>
      <c r="H6" t="s">
        <v>13</v>
      </c>
    </row>
    <row r="7" spans="1:9" ht="12.75">
      <c r="A7" s="1" t="s">
        <v>2</v>
      </c>
      <c r="B7" s="9">
        <f>+(C13*(1+B15)-D15)/(D11-D15)</f>
        <v>0.28516883116883124</v>
      </c>
      <c r="C7" s="1" t="s">
        <v>7</v>
      </c>
      <c r="D7" s="1" t="s">
        <v>8</v>
      </c>
      <c r="E7" s="8"/>
      <c r="F7" s="2">
        <f>+E9*1.3</f>
        <v>219.70000000000002</v>
      </c>
      <c r="G7" s="18">
        <f>+COMBIN(3,I7)*$B$7^I7*$B$8^(3-I7)</f>
        <v>0.02319028931076616</v>
      </c>
      <c r="H7" s="2">
        <f>+MAX(F7-$B$4,0)*G7</f>
        <v>2.3120718442833863</v>
      </c>
      <c r="I7" s="21">
        <v>3</v>
      </c>
    </row>
    <row r="8" spans="1:9" ht="12.75">
      <c r="A8" s="1" t="s">
        <v>3</v>
      </c>
      <c r="B8" s="9">
        <f>1-B7</f>
        <v>0.7148311688311688</v>
      </c>
      <c r="C8" s="1"/>
      <c r="D8" s="1"/>
      <c r="E8" s="2"/>
      <c r="F8" s="2"/>
      <c r="G8" s="18"/>
      <c r="H8" s="1"/>
      <c r="I8" s="21"/>
    </row>
    <row r="9" spans="1:10" ht="12.75">
      <c r="A9" s="1"/>
      <c r="B9" s="9"/>
      <c r="C9" s="1"/>
      <c r="D9" s="1"/>
      <c r="E9" s="2">
        <f>+D11*1.3</f>
        <v>169</v>
      </c>
      <c r="F9" s="2"/>
      <c r="G9" s="18"/>
      <c r="H9" s="20"/>
      <c r="I9" s="21"/>
      <c r="J9" s="11"/>
    </row>
    <row r="10" spans="5:9" ht="12.75">
      <c r="E10" s="2"/>
      <c r="F10" s="2"/>
      <c r="G10" s="18"/>
      <c r="H10" s="20"/>
      <c r="I10" s="21"/>
    </row>
    <row r="11" spans="3:9" ht="12.75">
      <c r="C11" s="1"/>
      <c r="D11" s="1">
        <f>+'Valuacion tradicional'!D11</f>
        <v>130</v>
      </c>
      <c r="E11" s="2"/>
      <c r="F11" s="2">
        <f>+E13*1.3</f>
        <v>160.55</v>
      </c>
      <c r="G11" s="18">
        <f>+COMBIN(3,I11)*$B$7^I11*$B$8^(3-I11)</f>
        <v>0.17439291887829364</v>
      </c>
      <c r="H11" s="2">
        <f>+MAX(F11-$B$4,0)*G11</f>
        <v>7.071632860514809</v>
      </c>
      <c r="I11" s="21">
        <v>2</v>
      </c>
    </row>
    <row r="12" spans="3:9" ht="12.75">
      <c r="C12" s="1"/>
      <c r="E12" s="8"/>
      <c r="F12" s="2"/>
      <c r="G12" s="13"/>
      <c r="H12" s="3"/>
      <c r="I12" s="21"/>
    </row>
    <row r="13" spans="1:9" ht="12.75">
      <c r="A13" s="5"/>
      <c r="C13" s="11">
        <f>+'Valuacion tradicional'!C13</f>
        <v>99.98181818181818</v>
      </c>
      <c r="D13" s="1"/>
      <c r="E13" s="2">
        <f>+D11*0.95</f>
        <v>123.5</v>
      </c>
      <c r="F13" s="2"/>
      <c r="G13" s="18"/>
      <c r="H13" s="20"/>
      <c r="I13" s="21"/>
    </row>
    <row r="14" spans="1:9" ht="12.75">
      <c r="A14" s="1"/>
      <c r="B14" s="3"/>
      <c r="C14" s="1"/>
      <c r="D14" s="1"/>
      <c r="E14" s="2"/>
      <c r="F14" s="2"/>
      <c r="G14" s="18"/>
      <c r="H14" s="20"/>
      <c r="I14" s="21"/>
    </row>
    <row r="15" spans="1:9" ht="12.75">
      <c r="A15" s="16" t="s">
        <v>10</v>
      </c>
      <c r="B15" s="3">
        <v>0.05</v>
      </c>
      <c r="C15" s="1"/>
      <c r="D15" s="1">
        <f>+'Valuacion tradicional'!D15</f>
        <v>95</v>
      </c>
      <c r="E15" s="2"/>
      <c r="F15" s="2">
        <f>+E17*1.3</f>
        <v>117.325</v>
      </c>
      <c r="G15" s="18">
        <f>+COMBIN(3,I15)*$B$7^I15*$B$8^(3-I15)</f>
        <v>0.437149787817608</v>
      </c>
      <c r="H15" s="2">
        <f>+MAX(F15-$B$4,0)*G15</f>
        <v>0</v>
      </c>
      <c r="I15" s="21">
        <v>1</v>
      </c>
    </row>
    <row r="16" spans="1:9" ht="12.75">
      <c r="A16" s="16" t="s">
        <v>11</v>
      </c>
      <c r="B16" s="3">
        <v>0.1</v>
      </c>
      <c r="C16" s="1"/>
      <c r="D16" s="1"/>
      <c r="E16" s="2"/>
      <c r="F16" s="2"/>
      <c r="G16" s="18"/>
      <c r="H16" s="20"/>
      <c r="I16" s="21"/>
    </row>
    <row r="17" spans="3:9" ht="12.75">
      <c r="C17" s="1"/>
      <c r="D17" s="1"/>
      <c r="E17" s="2">
        <f>+D15*0.95</f>
        <v>90.25</v>
      </c>
      <c r="F17" s="2"/>
      <c r="G17" s="18"/>
      <c r="H17" s="20"/>
      <c r="I17" s="21"/>
    </row>
    <row r="18" spans="3:9" ht="12.75">
      <c r="C18" s="1"/>
      <c r="D18" s="1"/>
      <c r="E18" s="2"/>
      <c r="F18" s="2"/>
      <c r="G18" s="18"/>
      <c r="H18" s="20"/>
      <c r="I18" s="21"/>
    </row>
    <row r="19" spans="3:9" ht="12.75">
      <c r="C19" s="1"/>
      <c r="D19" s="1"/>
      <c r="E19" s="2"/>
      <c r="F19" s="2">
        <f>+E17*0.95</f>
        <v>85.7375</v>
      </c>
      <c r="G19" s="18">
        <f>+COMBIN(3,I19)*$B$7^I19*$B$8^(3-I19)</f>
        <v>0.36526700399333234</v>
      </c>
      <c r="H19" s="2">
        <f>+MAX(F19-$B$4,0)*G19</f>
        <v>0</v>
      </c>
      <c r="I19" s="21">
        <v>0</v>
      </c>
    </row>
    <row r="20" spans="3:9" ht="12.75">
      <c r="C20" s="1"/>
      <c r="D20" s="1"/>
      <c r="E20" s="1"/>
      <c r="G20" s="1"/>
      <c r="H20" s="1"/>
      <c r="I20" s="1"/>
    </row>
    <row r="21" spans="3:9" ht="12.75">
      <c r="C21" s="4" t="s">
        <v>4</v>
      </c>
      <c r="D21" s="15">
        <f>+D11*B7+D15*B8</f>
        <v>104.98090909090911</v>
      </c>
      <c r="E21" s="15">
        <f>+SUMPRODUCT(E9:E17,H9:H17)</f>
        <v>0</v>
      </c>
      <c r="F21" s="15"/>
      <c r="G21" s="22">
        <f>SUM(G7:G19)</f>
        <v>1</v>
      </c>
      <c r="H21" s="15">
        <f>SUM(H7:H19)</f>
        <v>9.383704704798195</v>
      </c>
      <c r="I21" s="19"/>
    </row>
    <row r="24" spans="1:2" ht="12.75">
      <c r="A24" t="s">
        <v>15</v>
      </c>
      <c r="B24" s="10">
        <f>+I21/(1+B15)^3</f>
        <v>0</v>
      </c>
    </row>
    <row r="26" ht="12.75">
      <c r="B26" s="8"/>
    </row>
    <row r="27" ht="12.75">
      <c r="B27" s="8"/>
    </row>
    <row r="28" ht="12.75">
      <c r="B28" s="8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 Instituto Universitario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Pablo Dapena</dc:creator>
  <cp:keywords/>
  <dc:description/>
  <cp:lastModifiedBy>CEMA</cp:lastModifiedBy>
  <cp:lastPrinted>2000-03-29T21:18:57Z</cp:lastPrinted>
  <dcterms:created xsi:type="dcterms:W3CDTF">1999-09-30T19:32:36Z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